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795" windowHeight="1303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<sst xmlns="http://schemas.openxmlformats.org/spreadsheetml/2006/main" count="309" uniqueCount="88">
  <si>
    <t>SO 101</t>
  </si>
  <si>
    <t>Obchvat sil. III/22128</t>
  </si>
  <si>
    <t>SO 102</t>
  </si>
  <si>
    <t>Obytná zóna</t>
  </si>
  <si>
    <t>SO 103</t>
  </si>
  <si>
    <t>Parkoviště</t>
  </si>
  <si>
    <t>SO 201</t>
  </si>
  <si>
    <t>Most</t>
  </si>
  <si>
    <t>SO 301</t>
  </si>
  <si>
    <t>Vodovod</t>
  </si>
  <si>
    <t>Splašková kanalizace</t>
  </si>
  <si>
    <t>SO 321</t>
  </si>
  <si>
    <t>SO 311</t>
  </si>
  <si>
    <t>Dešťová kanalizace</t>
  </si>
  <si>
    <t>SO 411</t>
  </si>
  <si>
    <t>Přeložky VN</t>
  </si>
  <si>
    <t>SO 421</t>
  </si>
  <si>
    <t>NN</t>
  </si>
  <si>
    <t>SO 431</t>
  </si>
  <si>
    <t>VO</t>
  </si>
  <si>
    <t>SO 511</t>
  </si>
  <si>
    <t>STL plynovod</t>
  </si>
  <si>
    <t>SO 701</t>
  </si>
  <si>
    <t>Vegetační úpravy</t>
  </si>
  <si>
    <t>Popis</t>
  </si>
  <si>
    <t>m.j.</t>
  </si>
  <si>
    <t>Kč/m.j.</t>
  </si>
  <si>
    <t>počet m.j.</t>
  </si>
  <si>
    <t>Kč</t>
  </si>
  <si>
    <t>živičná vozovka š. 6.0 m skladba D1-N-1-IV-PIII</t>
  </si>
  <si>
    <t>chodník dlažba bet. š. 2.0 m skladba D2-D-1-CH-PIII</t>
  </si>
  <si>
    <t>m</t>
  </si>
  <si>
    <t>chodník dlažba bet. š. 1.5 m skladba D2-D-1-CH-PIII</t>
  </si>
  <si>
    <t>m2</t>
  </si>
  <si>
    <t>dopravní značení</t>
  </si>
  <si>
    <t>ks</t>
  </si>
  <si>
    <t>živičná vozovka š. 5.5 m skladba D1-N-1-V-PIII</t>
  </si>
  <si>
    <t>schodiště terénní betonové</t>
  </si>
  <si>
    <t>živičná vozovka š. 6.0 m skladba D1-N-1-V-PIII</t>
  </si>
  <si>
    <t>dlážděná vozovka beton. š. 5 m skladba D1-D-1-VI-PIII</t>
  </si>
  <si>
    <t>živičná vozovka š. 3.5 m skladba D1-N-1-V-PIII</t>
  </si>
  <si>
    <t>přípojky DN 32-50</t>
  </si>
  <si>
    <t>přeložka vodovodu</t>
  </si>
  <si>
    <t>stoka kameninové trouby DN 250</t>
  </si>
  <si>
    <t>přípojka kamenina DN 150</t>
  </si>
  <si>
    <t>betonové šachty</t>
  </si>
  <si>
    <t>stoka PP UR2 trouby DN 250</t>
  </si>
  <si>
    <t>přípojka PP UR2 DN 150</t>
  </si>
  <si>
    <t>stoka PP UR2 trouby DN 300</t>
  </si>
  <si>
    <t>stoka PP UR2 trouby DN 400</t>
  </si>
  <si>
    <t>výustní objekt</t>
  </si>
  <si>
    <t>uliční vpusti vč. přípojek</t>
  </si>
  <si>
    <t>přeložka nadzemního vedení</t>
  </si>
  <si>
    <t>přeložka podzemních kabelů</t>
  </si>
  <si>
    <t>rezervovaný příkon 25 A</t>
  </si>
  <si>
    <t>rezervovaný příkon 50 A</t>
  </si>
  <si>
    <t>kabely CYKY 10 mm2</t>
  </si>
  <si>
    <t>stožár silniční v. 8 m svítidlo 100 W</t>
  </si>
  <si>
    <t>stožár sadový v. 5 m svítidlo 70 W</t>
  </si>
  <si>
    <t>přeložka</t>
  </si>
  <si>
    <t>potrubí LPE 110</t>
  </si>
  <si>
    <t>potrubí LPE 63</t>
  </si>
  <si>
    <t>přípojkyLPE 32 vč. plynoměrných skříní</t>
  </si>
  <si>
    <t>Horní Žďár - územní studie</t>
  </si>
  <si>
    <t>z tlakových trub HDPE 100 SDR 11 PN 16 DN 100</t>
  </si>
  <si>
    <t>z tlakových trub HDPE 100 SDR 11 PN 16 DN 80</t>
  </si>
  <si>
    <t>šoupě vodovodní DN 100</t>
  </si>
  <si>
    <t>Hydrant podzemní DN 80</t>
  </si>
  <si>
    <t>žlb deskový most šířka 9 m, světlost šikmá 15 m kpl.</t>
  </si>
  <si>
    <t>nová výsadba keře</t>
  </si>
  <si>
    <t>nová výsadba stromy</t>
  </si>
  <si>
    <t>doplnění ornice, osetí travou</t>
  </si>
  <si>
    <t>rozvodnicová skříň</t>
  </si>
  <si>
    <t>revize, zaměření a ostatní</t>
  </si>
  <si>
    <t>ZRN CELKEM</t>
  </si>
  <si>
    <t>geodetické doměření stávajícího stavu</t>
  </si>
  <si>
    <t>projektová dokumentace (DUR, DSP, DZS, RDS)</t>
  </si>
  <si>
    <t>ostatní práce projektové a inženýrské</t>
  </si>
  <si>
    <t>vynětí ze ZPF</t>
  </si>
  <si>
    <t>OSTATNÍ NÁKLADY CELKEM</t>
  </si>
  <si>
    <t>STAVBA CELKEM BEZ DPH</t>
  </si>
  <si>
    <t>DPH 20%</t>
  </si>
  <si>
    <t>STAVBA CELKEM VČ. DPH</t>
  </si>
  <si>
    <t>retenční nádrž odhad</t>
  </si>
  <si>
    <t>m3</t>
  </si>
  <si>
    <t>Poznámka:</t>
  </si>
  <si>
    <t>uvedené ceny jsou pouze orientační, jejich skutečná výše bude upřesněna po provedení DZS.</t>
  </si>
  <si>
    <t>Horní Žďár - územní studie, I. etapa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</si>
</sst>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2" xfId="0" applyNumberForma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4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workbookViewId="0" topLeftCell="A26">
      <selection activeCell="A1" sqref="A1"/>
    </sheetView>
  </sheetViews>
  <sheetFormatPr defaultColWidth="9.140625" defaultRowHeight="12.75"/>
  <cols>
    <col min="2" max="2" width="46.00390625" style="0" customWidth="1"/>
    <col min="3" max="3" width="9.140625" style="2" customWidth="1"/>
    <col min="6" max="6" width="15.421875" style="0" bestFit="1" customWidth="1"/>
    <col min="8" max="8" width="12.7109375" style="0" bestFit="1" customWidth="1"/>
  </cols>
  <sheetData>
    <row r="1" spans="1:6" s="6" customFormat="1" ht="18.75" thickBot="1">
      <c r="A1" s="35" t="s">
        <v>63</v>
      </c>
      <c r="B1" s="36"/>
      <c r="C1" s="37"/>
      <c r="D1" s="36"/>
      <c r="E1" s="36"/>
      <c r="F1" s="38"/>
    </row>
    <row r="2" spans="1:6" s="3" customFormat="1" ht="15.75">
      <c r="A2" s="12" t="s">
        <v>0</v>
      </c>
      <c r="B2" s="13" t="s">
        <v>1</v>
      </c>
      <c r="C2" s="14"/>
      <c r="D2" s="13"/>
      <c r="E2" s="13"/>
      <c r="F2" s="15">
        <f>SUM(F4:F6)</f>
        <v>9609400</v>
      </c>
    </row>
    <row r="3" spans="1:6" s="1" customFormat="1" ht="12.75">
      <c r="A3" s="16"/>
      <c r="B3" s="7" t="s">
        <v>24</v>
      </c>
      <c r="C3" s="8" t="s">
        <v>25</v>
      </c>
      <c r="D3" s="8" t="s">
        <v>26</v>
      </c>
      <c r="E3" s="8" t="s">
        <v>27</v>
      </c>
      <c r="F3" s="17" t="s">
        <v>28</v>
      </c>
    </row>
    <row r="4" spans="1:6" ht="12.75">
      <c r="A4" s="18"/>
      <c r="B4" s="9" t="s">
        <v>29</v>
      </c>
      <c r="C4" s="10" t="s">
        <v>31</v>
      </c>
      <c r="D4" s="11">
        <v>10500</v>
      </c>
      <c r="E4" s="11">
        <v>722</v>
      </c>
      <c r="F4" s="19">
        <f>D4*E4</f>
        <v>7581000</v>
      </c>
    </row>
    <row r="5" spans="1:6" ht="12.75">
      <c r="A5" s="18"/>
      <c r="B5" s="9" t="s">
        <v>30</v>
      </c>
      <c r="C5" s="10" t="s">
        <v>31</v>
      </c>
      <c r="D5" s="11">
        <v>1800</v>
      </c>
      <c r="E5" s="11">
        <f>432+38+413+205+25</f>
        <v>1113</v>
      </c>
      <c r="F5" s="19">
        <f>D5*E5</f>
        <v>2003400</v>
      </c>
    </row>
    <row r="6" spans="1:6" ht="13.5" thickBot="1">
      <c r="A6" s="20"/>
      <c r="B6" s="21" t="s">
        <v>34</v>
      </c>
      <c r="C6" s="22" t="s">
        <v>35</v>
      </c>
      <c r="D6" s="23">
        <v>25000</v>
      </c>
      <c r="E6" s="23">
        <v>1</v>
      </c>
      <c r="F6" s="24">
        <f>D6*E6</f>
        <v>25000</v>
      </c>
    </row>
    <row r="7" spans="1:6" s="3" customFormat="1" ht="15.75">
      <c r="A7" s="12" t="s">
        <v>2</v>
      </c>
      <c r="B7" s="13" t="s">
        <v>3</v>
      </c>
      <c r="C7" s="14"/>
      <c r="D7" s="13"/>
      <c r="E7" s="13"/>
      <c r="F7" s="15">
        <f>SUM(F9:F12)</f>
        <v>5396720</v>
      </c>
    </row>
    <row r="8" spans="1:6" s="1" customFormat="1" ht="12.75">
      <c r="A8" s="16"/>
      <c r="B8" s="25" t="s">
        <v>24</v>
      </c>
      <c r="C8" s="26" t="s">
        <v>25</v>
      </c>
      <c r="D8" s="26" t="s">
        <v>26</v>
      </c>
      <c r="E8" s="26" t="s">
        <v>27</v>
      </c>
      <c r="F8" s="27" t="s">
        <v>28</v>
      </c>
    </row>
    <row r="9" spans="1:6" ht="12.75">
      <c r="A9" s="18"/>
      <c r="B9" s="9" t="s">
        <v>36</v>
      </c>
      <c r="C9" s="10" t="s">
        <v>31</v>
      </c>
      <c r="D9" s="11">
        <v>9150</v>
      </c>
      <c r="E9" s="11">
        <v>570</v>
      </c>
      <c r="F9" s="19">
        <f>D9*E9</f>
        <v>5215500</v>
      </c>
    </row>
    <row r="10" spans="1:6" ht="12.75">
      <c r="A10" s="18"/>
      <c r="B10" s="9" t="s">
        <v>32</v>
      </c>
      <c r="C10" s="10" t="s">
        <v>31</v>
      </c>
      <c r="D10" s="11">
        <v>1430</v>
      </c>
      <c r="E10" s="11">
        <v>54</v>
      </c>
      <c r="F10" s="19">
        <f>D10*E10</f>
        <v>77220</v>
      </c>
    </row>
    <row r="11" spans="1:6" ht="12.75">
      <c r="A11" s="18"/>
      <c r="B11" s="9" t="s">
        <v>37</v>
      </c>
      <c r="C11" s="10" t="s">
        <v>33</v>
      </c>
      <c r="D11" s="11">
        <v>8000</v>
      </c>
      <c r="E11" s="11">
        <v>10</v>
      </c>
      <c r="F11" s="19">
        <f>D11*E11</f>
        <v>80000</v>
      </c>
    </row>
    <row r="12" spans="1:6" ht="13.5" thickBot="1">
      <c r="A12" s="20"/>
      <c r="B12" s="21" t="s">
        <v>34</v>
      </c>
      <c r="C12" s="22" t="s">
        <v>35</v>
      </c>
      <c r="D12" s="23">
        <v>12000</v>
      </c>
      <c r="E12" s="23">
        <v>2</v>
      </c>
      <c r="F12" s="24">
        <f>D12*E12</f>
        <v>24000</v>
      </c>
    </row>
    <row r="13" spans="1:6" s="3" customFormat="1" ht="15.75">
      <c r="A13" s="12" t="s">
        <v>4</v>
      </c>
      <c r="B13" s="13" t="s">
        <v>5</v>
      </c>
      <c r="C13" s="14"/>
      <c r="D13" s="13"/>
      <c r="E13" s="13"/>
      <c r="F13" s="15">
        <f>SUM(F15:F18)</f>
        <v>688100</v>
      </c>
    </row>
    <row r="14" spans="1:6" s="1" customFormat="1" ht="12.75">
      <c r="A14" s="16"/>
      <c r="B14" s="25" t="s">
        <v>24</v>
      </c>
      <c r="C14" s="26" t="s">
        <v>25</v>
      </c>
      <c r="D14" s="26" t="s">
        <v>26</v>
      </c>
      <c r="E14" s="26" t="s">
        <v>27</v>
      </c>
      <c r="F14" s="27" t="s">
        <v>28</v>
      </c>
    </row>
    <row r="15" spans="1:6" ht="12.75">
      <c r="A15" s="18"/>
      <c r="B15" s="9" t="s">
        <v>38</v>
      </c>
      <c r="C15" s="10" t="s">
        <v>31</v>
      </c>
      <c r="D15" s="11">
        <v>9900</v>
      </c>
      <c r="E15" s="11">
        <v>34</v>
      </c>
      <c r="F15" s="19">
        <f>D15*E15</f>
        <v>336600</v>
      </c>
    </row>
    <row r="16" spans="1:6" ht="12.75">
      <c r="A16" s="18"/>
      <c r="B16" s="9" t="s">
        <v>40</v>
      </c>
      <c r="C16" s="10" t="s">
        <v>31</v>
      </c>
      <c r="D16" s="11">
        <v>6150</v>
      </c>
      <c r="E16" s="11">
        <v>20</v>
      </c>
      <c r="F16" s="19">
        <f>D16*E16</f>
        <v>123000</v>
      </c>
    </row>
    <row r="17" spans="1:6" ht="12.75">
      <c r="A17" s="18"/>
      <c r="B17" s="9" t="s">
        <v>39</v>
      </c>
      <c r="C17" s="10" t="s">
        <v>31</v>
      </c>
      <c r="D17" s="11">
        <v>7450</v>
      </c>
      <c r="E17" s="11">
        <v>30</v>
      </c>
      <c r="F17" s="19">
        <f>D17*E17</f>
        <v>223500</v>
      </c>
    </row>
    <row r="18" spans="1:6" ht="13.5" thickBot="1">
      <c r="A18" s="20"/>
      <c r="B18" s="21" t="s">
        <v>34</v>
      </c>
      <c r="C18" s="22" t="s">
        <v>35</v>
      </c>
      <c r="D18" s="23">
        <v>5000</v>
      </c>
      <c r="E18" s="23">
        <v>1</v>
      </c>
      <c r="F18" s="24">
        <f>D18*E18</f>
        <v>5000</v>
      </c>
    </row>
    <row r="19" spans="1:6" s="3" customFormat="1" ht="15.75">
      <c r="A19" s="12" t="s">
        <v>6</v>
      </c>
      <c r="B19" s="13" t="s">
        <v>7</v>
      </c>
      <c r="C19" s="14"/>
      <c r="D19" s="13"/>
      <c r="E19" s="13"/>
      <c r="F19" s="15">
        <f>SUM(F21:F21)</f>
        <v>5040000</v>
      </c>
    </row>
    <row r="20" spans="1:6" s="1" customFormat="1" ht="12.75">
      <c r="A20" s="16"/>
      <c r="B20" s="25" t="s">
        <v>24</v>
      </c>
      <c r="C20" s="26" t="s">
        <v>25</v>
      </c>
      <c r="D20" s="26" t="s">
        <v>26</v>
      </c>
      <c r="E20" s="26" t="s">
        <v>27</v>
      </c>
      <c r="F20" s="27" t="s">
        <v>28</v>
      </c>
    </row>
    <row r="21" spans="1:6" ht="13.5" thickBot="1">
      <c r="A21" s="20"/>
      <c r="B21" s="21" t="s">
        <v>68</v>
      </c>
      <c r="C21" s="22" t="s">
        <v>33</v>
      </c>
      <c r="D21" s="23">
        <v>35000</v>
      </c>
      <c r="E21" s="23">
        <f>16*9</f>
        <v>144</v>
      </c>
      <c r="F21" s="24">
        <f>D21*E21</f>
        <v>5040000</v>
      </c>
    </row>
    <row r="22" spans="1:8" s="3" customFormat="1" ht="15.75">
      <c r="A22" s="12" t="s">
        <v>8</v>
      </c>
      <c r="B22" s="13" t="s">
        <v>9</v>
      </c>
      <c r="C22" s="14"/>
      <c r="D22" s="13"/>
      <c r="E22" s="13"/>
      <c r="F22" s="15">
        <f>SUM(F24:F29)</f>
        <v>7784000</v>
      </c>
      <c r="H22" s="5"/>
    </row>
    <row r="23" spans="1:6" s="1" customFormat="1" ht="12.75">
      <c r="A23" s="16"/>
      <c r="B23" s="25" t="s">
        <v>24</v>
      </c>
      <c r="C23" s="26" t="s">
        <v>25</v>
      </c>
      <c r="D23" s="26" t="s">
        <v>26</v>
      </c>
      <c r="E23" s="26" t="s">
        <v>27</v>
      </c>
      <c r="F23" s="27" t="s">
        <v>28</v>
      </c>
    </row>
    <row r="24" spans="1:6" ht="12.75">
      <c r="A24" s="18"/>
      <c r="B24" s="9" t="s">
        <v>64</v>
      </c>
      <c r="C24" s="10" t="s">
        <v>31</v>
      </c>
      <c r="D24" s="11">
        <v>5000</v>
      </c>
      <c r="E24" s="11">
        <v>630</v>
      </c>
      <c r="F24" s="19">
        <f aca="true" t="shared" si="0" ref="F24:F29">D24*E24</f>
        <v>3150000</v>
      </c>
    </row>
    <row r="25" spans="1:6" ht="12.75">
      <c r="A25" s="18"/>
      <c r="B25" s="9" t="s">
        <v>65</v>
      </c>
      <c r="C25" s="10" t="s">
        <v>31</v>
      </c>
      <c r="D25" s="11">
        <v>5000</v>
      </c>
      <c r="E25" s="11">
        <v>810</v>
      </c>
      <c r="F25" s="19">
        <f t="shared" si="0"/>
        <v>4050000</v>
      </c>
    </row>
    <row r="26" spans="1:6" ht="12.75">
      <c r="A26" s="18"/>
      <c r="B26" s="9" t="s">
        <v>41</v>
      </c>
      <c r="C26" s="10" t="s">
        <v>35</v>
      </c>
      <c r="D26" s="11">
        <v>8000</v>
      </c>
      <c r="E26" s="11">
        <v>46</v>
      </c>
      <c r="F26" s="19">
        <f t="shared" si="0"/>
        <v>368000</v>
      </c>
    </row>
    <row r="27" spans="1:6" ht="12.75">
      <c r="A27" s="18"/>
      <c r="B27" s="9" t="s">
        <v>66</v>
      </c>
      <c r="C27" s="10" t="s">
        <v>35</v>
      </c>
      <c r="D27" s="11">
        <v>8000</v>
      </c>
      <c r="E27" s="11">
        <v>12</v>
      </c>
      <c r="F27" s="19">
        <f t="shared" si="0"/>
        <v>96000</v>
      </c>
    </row>
    <row r="28" spans="1:6" ht="12.75">
      <c r="A28" s="18"/>
      <c r="B28" s="9" t="s">
        <v>67</v>
      </c>
      <c r="C28" s="10" t="s">
        <v>35</v>
      </c>
      <c r="D28" s="11">
        <v>10000</v>
      </c>
      <c r="E28" s="11">
        <v>6</v>
      </c>
      <c r="F28" s="19">
        <f t="shared" si="0"/>
        <v>60000</v>
      </c>
    </row>
    <row r="29" spans="1:6" ht="13.5" thickBot="1">
      <c r="A29" s="20"/>
      <c r="B29" s="21" t="s">
        <v>42</v>
      </c>
      <c r="C29" s="22" t="s">
        <v>35</v>
      </c>
      <c r="D29" s="23">
        <v>60000</v>
      </c>
      <c r="E29" s="23">
        <v>1</v>
      </c>
      <c r="F29" s="24">
        <f t="shared" si="0"/>
        <v>60000</v>
      </c>
    </row>
    <row r="30" spans="1:6" s="3" customFormat="1" ht="15.75">
      <c r="A30" s="12" t="s">
        <v>12</v>
      </c>
      <c r="B30" s="13" t="s">
        <v>10</v>
      </c>
      <c r="C30" s="14"/>
      <c r="D30" s="13"/>
      <c r="E30" s="13"/>
      <c r="F30" s="15">
        <f>SUM(F32:F34)</f>
        <v>5861000</v>
      </c>
    </row>
    <row r="31" spans="1:6" s="1" customFormat="1" ht="12.75">
      <c r="A31" s="16"/>
      <c r="B31" s="25" t="s">
        <v>24</v>
      </c>
      <c r="C31" s="26" t="s">
        <v>25</v>
      </c>
      <c r="D31" s="26" t="s">
        <v>26</v>
      </c>
      <c r="E31" s="26" t="s">
        <v>27</v>
      </c>
      <c r="F31" s="27" t="s">
        <v>28</v>
      </c>
    </row>
    <row r="32" spans="1:6" ht="12.75">
      <c r="A32" s="18"/>
      <c r="B32" s="9" t="s">
        <v>43</v>
      </c>
      <c r="C32" s="10" t="s">
        <v>31</v>
      </c>
      <c r="D32" s="11">
        <v>5000</v>
      </c>
      <c r="E32" s="11">
        <v>1065</v>
      </c>
      <c r="F32" s="19">
        <f>D32*E32</f>
        <v>5325000</v>
      </c>
    </row>
    <row r="33" spans="1:6" ht="12.75">
      <c r="A33" s="18"/>
      <c r="B33" s="9" t="s">
        <v>44</v>
      </c>
      <c r="C33" s="10" t="s">
        <v>35</v>
      </c>
      <c r="D33" s="11">
        <v>4000</v>
      </c>
      <c r="E33" s="11">
        <v>43</v>
      </c>
      <c r="F33" s="19">
        <f>D33*E33</f>
        <v>172000</v>
      </c>
    </row>
    <row r="34" spans="1:6" ht="13.5" thickBot="1">
      <c r="A34" s="20"/>
      <c r="B34" s="21" t="s">
        <v>45</v>
      </c>
      <c r="C34" s="22" t="s">
        <v>35</v>
      </c>
      <c r="D34" s="23">
        <v>14000</v>
      </c>
      <c r="E34" s="23">
        <v>26</v>
      </c>
      <c r="F34" s="24">
        <f>D34*E34</f>
        <v>364000</v>
      </c>
    </row>
    <row r="35" spans="1:6" s="3" customFormat="1" ht="15.75">
      <c r="A35" s="12" t="s">
        <v>11</v>
      </c>
      <c r="B35" s="13" t="s">
        <v>13</v>
      </c>
      <c r="C35" s="14"/>
      <c r="D35" s="13"/>
      <c r="E35" s="13"/>
      <c r="F35" s="15">
        <f>SUM(F37:F44)</f>
        <v>10348000</v>
      </c>
    </row>
    <row r="36" spans="1:6" s="1" customFormat="1" ht="12.75">
      <c r="A36" s="16"/>
      <c r="B36" s="25" t="s">
        <v>24</v>
      </c>
      <c r="C36" s="26" t="s">
        <v>25</v>
      </c>
      <c r="D36" s="26" t="s">
        <v>26</v>
      </c>
      <c r="E36" s="26" t="s">
        <v>27</v>
      </c>
      <c r="F36" s="27" t="s">
        <v>28</v>
      </c>
    </row>
    <row r="37" spans="1:6" ht="12.75">
      <c r="A37" s="18"/>
      <c r="B37" s="9" t="s">
        <v>46</v>
      </c>
      <c r="C37" s="10" t="s">
        <v>31</v>
      </c>
      <c r="D37" s="11">
        <v>5000</v>
      </c>
      <c r="E37" s="11">
        <v>502</v>
      </c>
      <c r="F37" s="19">
        <f aca="true" t="shared" si="1" ref="F37:F44">D37*E37</f>
        <v>2510000</v>
      </c>
    </row>
    <row r="38" spans="1:6" ht="12.75">
      <c r="A38" s="18"/>
      <c r="B38" s="9" t="s">
        <v>48</v>
      </c>
      <c r="C38" s="10" t="s">
        <v>31</v>
      </c>
      <c r="D38" s="11">
        <v>5500</v>
      </c>
      <c r="E38" s="11">
        <v>288</v>
      </c>
      <c r="F38" s="19">
        <f t="shared" si="1"/>
        <v>1584000</v>
      </c>
    </row>
    <row r="39" spans="1:6" ht="12.75">
      <c r="A39" s="18"/>
      <c r="B39" s="9" t="s">
        <v>49</v>
      </c>
      <c r="C39" s="10" t="s">
        <v>31</v>
      </c>
      <c r="D39" s="11">
        <v>8000</v>
      </c>
      <c r="E39" s="11">
        <v>112</v>
      </c>
      <c r="F39" s="19">
        <f t="shared" si="1"/>
        <v>896000</v>
      </c>
    </row>
    <row r="40" spans="1:6" ht="12.75">
      <c r="A40" s="18"/>
      <c r="B40" s="9" t="s">
        <v>47</v>
      </c>
      <c r="C40" s="10" t="s">
        <v>35</v>
      </c>
      <c r="D40" s="11">
        <v>4000</v>
      </c>
      <c r="E40" s="11">
        <v>39</v>
      </c>
      <c r="F40" s="19">
        <f t="shared" si="1"/>
        <v>156000</v>
      </c>
    </row>
    <row r="41" spans="1:6" ht="12.75">
      <c r="A41" s="18"/>
      <c r="B41" s="9" t="s">
        <v>45</v>
      </c>
      <c r="C41" s="10" t="s">
        <v>35</v>
      </c>
      <c r="D41" s="11">
        <v>14000</v>
      </c>
      <c r="E41" s="11">
        <v>23</v>
      </c>
      <c r="F41" s="19">
        <f t="shared" si="1"/>
        <v>322000</v>
      </c>
    </row>
    <row r="42" spans="1:6" ht="12.75">
      <c r="A42" s="18"/>
      <c r="B42" s="9" t="s">
        <v>50</v>
      </c>
      <c r="C42" s="10" t="s">
        <v>35</v>
      </c>
      <c r="D42" s="11">
        <v>15000</v>
      </c>
      <c r="E42" s="11">
        <v>2</v>
      </c>
      <c r="F42" s="19">
        <f t="shared" si="1"/>
        <v>30000</v>
      </c>
    </row>
    <row r="43" spans="1:6" ht="12.75">
      <c r="A43" s="18"/>
      <c r="B43" s="9" t="s">
        <v>51</v>
      </c>
      <c r="C43" s="10" t="s">
        <v>35</v>
      </c>
      <c r="D43" s="11">
        <v>15000</v>
      </c>
      <c r="E43" s="11">
        <v>40</v>
      </c>
      <c r="F43" s="19">
        <f>D43*E43</f>
        <v>600000</v>
      </c>
    </row>
    <row r="44" spans="1:6" ht="13.5" thickBot="1">
      <c r="A44" s="20"/>
      <c r="B44" s="21" t="s">
        <v>83</v>
      </c>
      <c r="C44" s="22" t="s">
        <v>84</v>
      </c>
      <c r="D44" s="23">
        <v>250</v>
      </c>
      <c r="E44" s="23">
        <v>17000</v>
      </c>
      <c r="F44" s="24">
        <f t="shared" si="1"/>
        <v>4250000</v>
      </c>
    </row>
    <row r="45" spans="1:6" s="3" customFormat="1" ht="15.75">
      <c r="A45" s="12" t="s">
        <v>14</v>
      </c>
      <c r="B45" s="13" t="s">
        <v>15</v>
      </c>
      <c r="C45" s="14"/>
      <c r="D45" s="13"/>
      <c r="E45" s="13"/>
      <c r="F45" s="15">
        <f>SUM(F47:F48)</f>
        <v>1245000</v>
      </c>
    </row>
    <row r="46" spans="1:6" s="1" customFormat="1" ht="12.75">
      <c r="A46" s="16"/>
      <c r="B46" s="25" t="s">
        <v>24</v>
      </c>
      <c r="C46" s="26" t="s">
        <v>25</v>
      </c>
      <c r="D46" s="26" t="s">
        <v>26</v>
      </c>
      <c r="E46" s="26" t="s">
        <v>27</v>
      </c>
      <c r="F46" s="27" t="s">
        <v>28</v>
      </c>
    </row>
    <row r="47" spans="1:6" ht="12.75">
      <c r="A47" s="18"/>
      <c r="B47" s="9" t="s">
        <v>52</v>
      </c>
      <c r="C47" s="10" t="s">
        <v>31</v>
      </c>
      <c r="D47" s="11">
        <v>1000</v>
      </c>
      <c r="E47" s="11">
        <v>300</v>
      </c>
      <c r="F47" s="19">
        <f>D47*E47</f>
        <v>300000</v>
      </c>
    </row>
    <row r="48" spans="1:6" ht="13.5" thickBot="1">
      <c r="A48" s="20"/>
      <c r="B48" s="21" t="s">
        <v>53</v>
      </c>
      <c r="C48" s="22" t="s">
        <v>31</v>
      </c>
      <c r="D48" s="23">
        <v>3500</v>
      </c>
      <c r="E48" s="23">
        <v>270</v>
      </c>
      <c r="F48" s="24">
        <f>D48*E48</f>
        <v>945000</v>
      </c>
    </row>
    <row r="49" spans="1:6" s="3" customFormat="1" ht="15.75">
      <c r="A49" s="12" t="s">
        <v>16</v>
      </c>
      <c r="B49" s="13" t="s">
        <v>17</v>
      </c>
      <c r="C49" s="14"/>
      <c r="D49" s="13"/>
      <c r="E49" s="13"/>
      <c r="F49" s="15">
        <f>SUM(F51:F52)</f>
        <v>587500</v>
      </c>
    </row>
    <row r="50" spans="1:6" s="1" customFormat="1" ht="12.75">
      <c r="A50" s="16"/>
      <c r="B50" s="25" t="s">
        <v>24</v>
      </c>
      <c r="C50" s="26" t="s">
        <v>25</v>
      </c>
      <c r="D50" s="26" t="s">
        <v>26</v>
      </c>
      <c r="E50" s="26" t="s">
        <v>27</v>
      </c>
      <c r="F50" s="27" t="s">
        <v>28</v>
      </c>
    </row>
    <row r="51" spans="1:6" ht="12.75">
      <c r="A51" s="18"/>
      <c r="B51" s="9" t="s">
        <v>54</v>
      </c>
      <c r="C51" s="10" t="s">
        <v>35</v>
      </c>
      <c r="D51" s="11">
        <v>12500</v>
      </c>
      <c r="E51" s="11">
        <v>41</v>
      </c>
      <c r="F51" s="19">
        <f>D51*E51</f>
        <v>512500</v>
      </c>
    </row>
    <row r="52" spans="1:6" ht="13.5" thickBot="1">
      <c r="A52" s="20"/>
      <c r="B52" s="21" t="s">
        <v>55</v>
      </c>
      <c r="C52" s="22" t="s">
        <v>35</v>
      </c>
      <c r="D52" s="23">
        <v>25000</v>
      </c>
      <c r="E52" s="23">
        <v>3</v>
      </c>
      <c r="F52" s="24">
        <f>D52*E52</f>
        <v>75000</v>
      </c>
    </row>
    <row r="53" spans="1:6" s="3" customFormat="1" ht="15.75">
      <c r="A53" s="12" t="s">
        <v>18</v>
      </c>
      <c r="B53" s="13" t="s">
        <v>19</v>
      </c>
      <c r="C53" s="14"/>
      <c r="D53" s="13"/>
      <c r="E53" s="13"/>
      <c r="F53" s="15">
        <f>SUM(F55:F60)</f>
        <v>1657600</v>
      </c>
    </row>
    <row r="54" spans="1:6" s="1" customFormat="1" ht="12.75">
      <c r="A54" s="16"/>
      <c r="B54" s="25" t="s">
        <v>24</v>
      </c>
      <c r="C54" s="26" t="s">
        <v>25</v>
      </c>
      <c r="D54" s="26" t="s">
        <v>26</v>
      </c>
      <c r="E54" s="26" t="s">
        <v>27</v>
      </c>
      <c r="F54" s="27" t="s">
        <v>28</v>
      </c>
    </row>
    <row r="55" spans="1:6" ht="12.75">
      <c r="A55" s="18"/>
      <c r="B55" s="9" t="s">
        <v>72</v>
      </c>
      <c r="C55" s="10" t="s">
        <v>35</v>
      </c>
      <c r="D55" s="11">
        <v>9000</v>
      </c>
      <c r="E55" s="11">
        <v>1</v>
      </c>
      <c r="F55" s="19">
        <f aca="true" t="shared" si="2" ref="F55:F60">D55*E55</f>
        <v>9000</v>
      </c>
    </row>
    <row r="56" spans="1:6" ht="12.75">
      <c r="A56" s="18"/>
      <c r="B56" s="9" t="s">
        <v>56</v>
      </c>
      <c r="C56" s="10" t="s">
        <v>31</v>
      </c>
      <c r="D56" s="11">
        <v>320</v>
      </c>
      <c r="E56" s="11">
        <v>1180</v>
      </c>
      <c r="F56" s="19">
        <f t="shared" si="2"/>
        <v>377600</v>
      </c>
    </row>
    <row r="57" spans="1:6" ht="12.75">
      <c r="A57" s="18"/>
      <c r="B57" s="9" t="s">
        <v>57</v>
      </c>
      <c r="C57" s="10" t="s">
        <v>35</v>
      </c>
      <c r="D57" s="11">
        <v>40000</v>
      </c>
      <c r="E57" s="11">
        <v>21</v>
      </c>
      <c r="F57" s="19">
        <f t="shared" si="2"/>
        <v>840000</v>
      </c>
    </row>
    <row r="58" spans="1:6" ht="12.75">
      <c r="A58" s="18"/>
      <c r="B58" s="9" t="s">
        <v>58</v>
      </c>
      <c r="C58" s="10" t="s">
        <v>35</v>
      </c>
      <c r="D58" s="11">
        <v>22000</v>
      </c>
      <c r="E58" s="11">
        <v>13</v>
      </c>
      <c r="F58" s="19">
        <f t="shared" si="2"/>
        <v>286000</v>
      </c>
    </row>
    <row r="59" spans="1:6" ht="12.75">
      <c r="A59" s="18"/>
      <c r="B59" s="9" t="s">
        <v>59</v>
      </c>
      <c r="C59" s="10" t="s">
        <v>35</v>
      </c>
      <c r="D59" s="11">
        <v>15000</v>
      </c>
      <c r="E59" s="11">
        <v>1</v>
      </c>
      <c r="F59" s="19">
        <f t="shared" si="2"/>
        <v>15000</v>
      </c>
    </row>
    <row r="60" spans="1:6" ht="13.5" thickBot="1">
      <c r="A60" s="20"/>
      <c r="B60" s="21" t="s">
        <v>73</v>
      </c>
      <c r="C60" s="22" t="s">
        <v>35</v>
      </c>
      <c r="D60" s="23">
        <v>130000</v>
      </c>
      <c r="E60" s="23">
        <v>1</v>
      </c>
      <c r="F60" s="24">
        <f t="shared" si="2"/>
        <v>130000</v>
      </c>
    </row>
    <row r="61" spans="1:6" s="3" customFormat="1" ht="15.75">
      <c r="A61" s="12" t="s">
        <v>20</v>
      </c>
      <c r="B61" s="13" t="s">
        <v>21</v>
      </c>
      <c r="C61" s="14"/>
      <c r="D61" s="13"/>
      <c r="E61" s="13"/>
      <c r="F61" s="15">
        <f>SUM(F63:F65)</f>
        <v>6239250</v>
      </c>
    </row>
    <row r="62" spans="1:6" s="1" customFormat="1" ht="12.75">
      <c r="A62" s="16"/>
      <c r="B62" s="25" t="s">
        <v>24</v>
      </c>
      <c r="C62" s="26" t="s">
        <v>25</v>
      </c>
      <c r="D62" s="26" t="s">
        <v>26</v>
      </c>
      <c r="E62" s="26" t="s">
        <v>27</v>
      </c>
      <c r="F62" s="27" t="s">
        <v>28</v>
      </c>
    </row>
    <row r="63" spans="1:6" ht="12.75">
      <c r="A63" s="18"/>
      <c r="B63" s="9" t="s">
        <v>60</v>
      </c>
      <c r="C63" s="10" t="s">
        <v>31</v>
      </c>
      <c r="D63" s="11">
        <v>7200</v>
      </c>
      <c r="E63" s="11">
        <v>160</v>
      </c>
      <c r="F63" s="19">
        <f>D63*E63</f>
        <v>1152000</v>
      </c>
    </row>
    <row r="64" spans="1:6" ht="12.75">
      <c r="A64" s="18"/>
      <c r="B64" s="9" t="s">
        <v>61</v>
      </c>
      <c r="C64" s="10" t="s">
        <v>31</v>
      </c>
      <c r="D64" s="11">
        <v>7150</v>
      </c>
      <c r="E64" s="11">
        <v>615</v>
      </c>
      <c r="F64" s="19">
        <f>D64*E64</f>
        <v>4397250</v>
      </c>
    </row>
    <row r="65" spans="1:6" ht="13.5" thickBot="1">
      <c r="A65" s="20"/>
      <c r="B65" s="21" t="s">
        <v>62</v>
      </c>
      <c r="C65" s="22" t="s">
        <v>35</v>
      </c>
      <c r="D65" s="23">
        <v>15000</v>
      </c>
      <c r="E65" s="23">
        <v>46</v>
      </c>
      <c r="F65" s="24">
        <f>D65*E65</f>
        <v>690000</v>
      </c>
    </row>
    <row r="66" spans="1:6" s="3" customFormat="1" ht="15.75">
      <c r="A66" s="12" t="s">
        <v>22</v>
      </c>
      <c r="B66" s="13" t="s">
        <v>23</v>
      </c>
      <c r="C66" s="14"/>
      <c r="D66" s="13"/>
      <c r="E66" s="13"/>
      <c r="F66" s="15">
        <f>SUM(F68:F70)</f>
        <v>980000</v>
      </c>
    </row>
    <row r="67" spans="1:6" s="1" customFormat="1" ht="12.75">
      <c r="A67" s="16"/>
      <c r="B67" s="25" t="s">
        <v>24</v>
      </c>
      <c r="C67" s="26" t="s">
        <v>25</v>
      </c>
      <c r="D67" s="26" t="s">
        <v>26</v>
      </c>
      <c r="E67" s="26" t="s">
        <v>27</v>
      </c>
      <c r="F67" s="27" t="s">
        <v>28</v>
      </c>
    </row>
    <row r="68" spans="1:6" ht="12.75">
      <c r="A68" s="18"/>
      <c r="B68" s="9" t="s">
        <v>69</v>
      </c>
      <c r="C68" s="10" t="s">
        <v>35</v>
      </c>
      <c r="D68" s="11">
        <v>150</v>
      </c>
      <c r="E68" s="11">
        <v>1000</v>
      </c>
      <c r="F68" s="19">
        <f>D68*E68</f>
        <v>150000</v>
      </c>
    </row>
    <row r="69" spans="1:6" ht="12.75">
      <c r="A69" s="18"/>
      <c r="B69" s="9" t="s">
        <v>70</v>
      </c>
      <c r="C69" s="10" t="s">
        <v>35</v>
      </c>
      <c r="D69" s="11">
        <v>6600</v>
      </c>
      <c r="E69" s="11">
        <v>50</v>
      </c>
      <c r="F69" s="19">
        <f>D69*E69</f>
        <v>330000</v>
      </c>
    </row>
    <row r="70" spans="1:6" ht="13.5" thickBot="1">
      <c r="A70" s="20"/>
      <c r="B70" s="21" t="s">
        <v>71</v>
      </c>
      <c r="C70" s="22" t="s">
        <v>33</v>
      </c>
      <c r="D70" s="23">
        <v>50</v>
      </c>
      <c r="E70" s="23">
        <v>10000</v>
      </c>
      <c r="F70" s="24">
        <f>D70*E70</f>
        <v>500000</v>
      </c>
    </row>
    <row r="71" spans="1:6" s="3" customFormat="1" ht="16.5" thickBot="1">
      <c r="A71" s="39"/>
      <c r="B71" s="40" t="s">
        <v>74</v>
      </c>
      <c r="C71" s="41"/>
      <c r="D71" s="40"/>
      <c r="E71" s="40"/>
      <c r="F71" s="42">
        <f>SUM(F66,F61,F53,F49,F45,F35,F30,F22,F19,F13,F7,F2)</f>
        <v>55436570</v>
      </c>
    </row>
    <row r="72" spans="1:6" ht="12.75">
      <c r="A72" s="28"/>
      <c r="B72" s="29" t="s">
        <v>75</v>
      </c>
      <c r="C72" s="30"/>
      <c r="D72" s="29"/>
      <c r="E72" s="29"/>
      <c r="F72" s="31">
        <v>15000</v>
      </c>
    </row>
    <row r="73" spans="1:6" ht="12.75">
      <c r="A73" s="18"/>
      <c r="B73" s="9" t="s">
        <v>76</v>
      </c>
      <c r="C73" s="10"/>
      <c r="D73" s="9"/>
      <c r="E73" s="9"/>
      <c r="F73" s="19">
        <v>3052000</v>
      </c>
    </row>
    <row r="74" spans="1:6" ht="12.75">
      <c r="A74" s="18"/>
      <c r="B74" s="9" t="s">
        <v>77</v>
      </c>
      <c r="C74" s="10"/>
      <c r="D74" s="9"/>
      <c r="E74" s="9"/>
      <c r="F74" s="19">
        <v>812000</v>
      </c>
    </row>
    <row r="75" spans="1:6" ht="12.75">
      <c r="A75" s="18"/>
      <c r="B75" s="9" t="s">
        <v>78</v>
      </c>
      <c r="C75" s="10"/>
      <c r="D75" s="9"/>
      <c r="E75" s="9"/>
      <c r="F75" s="19">
        <v>0</v>
      </c>
    </row>
    <row r="76" spans="1:6" ht="16.5" thickBot="1">
      <c r="A76" s="20"/>
      <c r="B76" s="32" t="s">
        <v>79</v>
      </c>
      <c r="C76" s="33"/>
      <c r="D76" s="32"/>
      <c r="E76" s="32"/>
      <c r="F76" s="34">
        <f>SUM(F72:F75)</f>
        <v>3879000</v>
      </c>
    </row>
    <row r="77" spans="1:6" ht="18">
      <c r="A77" s="43"/>
      <c r="B77" s="44" t="s">
        <v>80</v>
      </c>
      <c r="C77" s="45"/>
      <c r="D77" s="46"/>
      <c r="E77" s="46"/>
      <c r="F77" s="47">
        <f>SUM(F71,F76)</f>
        <v>59315570</v>
      </c>
    </row>
    <row r="78" spans="1:6" ht="18">
      <c r="A78" s="43"/>
      <c r="B78" s="44" t="s">
        <v>81</v>
      </c>
      <c r="C78" s="45"/>
      <c r="D78" s="46"/>
      <c r="E78" s="46"/>
      <c r="F78" s="47">
        <f>F77*0.2</f>
        <v>11863114</v>
      </c>
    </row>
    <row r="79" spans="1:6" ht="18.75" thickBot="1">
      <c r="A79" s="48"/>
      <c r="B79" s="49" t="s">
        <v>82</v>
      </c>
      <c r="C79" s="50"/>
      <c r="D79" s="51"/>
      <c r="E79" s="51"/>
      <c r="F79" s="52">
        <f>SUM(F77:F78)</f>
        <v>71178684</v>
      </c>
    </row>
    <row r="80" ht="12.75">
      <c r="F80" s="4"/>
    </row>
    <row r="81" spans="1:6" ht="12.75">
      <c r="A81" t="s">
        <v>85</v>
      </c>
      <c r="F81" s="4"/>
    </row>
    <row r="82" spans="2:6" ht="12.75">
      <c r="B82" t="s">
        <v>86</v>
      </c>
      <c r="F82" s="4"/>
    </row>
    <row r="83" ht="12.75">
      <c r="F83" s="4"/>
    </row>
    <row r="84" ht="12.75">
      <c r="F84" s="4"/>
    </row>
    <row r="85" ht="12.75">
      <c r="F85" s="4"/>
    </row>
    <row r="86" ht="12.75">
      <c r="F86" s="4"/>
    </row>
    <row r="87" ht="12.75">
      <c r="F87" s="4"/>
    </row>
    <row r="88" ht="12.75">
      <c r="F88" s="4"/>
    </row>
    <row r="89" ht="12.75">
      <c r="F89" s="4"/>
    </row>
  </sheetData>
  <printOptions/>
  <pageMargins left="0.64" right="0.45" top="0.66" bottom="0.57" header="0.4921259845" footer="0.4921259845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workbookViewId="0" topLeftCell="A11">
      <selection activeCell="A1" sqref="A1"/>
    </sheetView>
  </sheetViews>
  <sheetFormatPr defaultColWidth="9.140625" defaultRowHeight="12.75"/>
  <cols>
    <col min="2" max="2" width="46.00390625" style="0" customWidth="1"/>
    <col min="3" max="3" width="9.140625" style="2" customWidth="1"/>
    <col min="6" max="6" width="15.421875" style="0" bestFit="1" customWidth="1"/>
  </cols>
  <sheetData>
    <row r="1" spans="1:6" s="6" customFormat="1" ht="18.75" thickBot="1">
      <c r="A1" s="35" t="s">
        <v>87</v>
      </c>
      <c r="B1" s="36"/>
      <c r="C1" s="37"/>
      <c r="D1" s="36"/>
      <c r="E1" s="36"/>
      <c r="F1" s="38"/>
    </row>
    <row r="2" spans="1:6" s="3" customFormat="1" ht="15.75">
      <c r="A2" s="12" t="s">
        <v>2</v>
      </c>
      <c r="B2" s="13" t="s">
        <v>3</v>
      </c>
      <c r="C2" s="14"/>
      <c r="D2" s="13"/>
      <c r="E2" s="13"/>
      <c r="F2" s="15">
        <f>SUM(F4:F7)</f>
        <v>4350770</v>
      </c>
    </row>
    <row r="3" spans="1:6" s="1" customFormat="1" ht="12.75">
      <c r="A3" s="16"/>
      <c r="B3" s="25" t="s">
        <v>24</v>
      </c>
      <c r="C3" s="26" t="s">
        <v>25</v>
      </c>
      <c r="D3" s="26" t="s">
        <v>26</v>
      </c>
      <c r="E3" s="26" t="s">
        <v>27</v>
      </c>
      <c r="F3" s="27" t="s">
        <v>28</v>
      </c>
    </row>
    <row r="4" spans="1:6" ht="12.75">
      <c r="A4" s="18"/>
      <c r="B4" s="9" t="s">
        <v>36</v>
      </c>
      <c r="C4" s="10" t="s">
        <v>31</v>
      </c>
      <c r="D4" s="11">
        <v>9150</v>
      </c>
      <c r="E4" s="11">
        <f>570-113</f>
        <v>457</v>
      </c>
      <c r="F4" s="19">
        <f>D4*E4</f>
        <v>4181550</v>
      </c>
    </row>
    <row r="5" spans="1:6" ht="12.75">
      <c r="A5" s="18"/>
      <c r="B5" s="9" t="s">
        <v>32</v>
      </c>
      <c r="C5" s="10" t="s">
        <v>31</v>
      </c>
      <c r="D5" s="11">
        <v>1430</v>
      </c>
      <c r="E5" s="11">
        <v>54</v>
      </c>
      <c r="F5" s="19">
        <f>D5*E5</f>
        <v>77220</v>
      </c>
    </row>
    <row r="6" spans="1:6" ht="12.75">
      <c r="A6" s="18"/>
      <c r="B6" s="9" t="s">
        <v>37</v>
      </c>
      <c r="C6" s="10" t="s">
        <v>33</v>
      </c>
      <c r="D6" s="11">
        <v>8000</v>
      </c>
      <c r="E6" s="11">
        <v>10</v>
      </c>
      <c r="F6" s="19">
        <f>D6*E6</f>
        <v>80000</v>
      </c>
    </row>
    <row r="7" spans="1:6" ht="13.5" thickBot="1">
      <c r="A7" s="20"/>
      <c r="B7" s="21" t="s">
        <v>34</v>
      </c>
      <c r="C7" s="22" t="s">
        <v>35</v>
      </c>
      <c r="D7" s="23">
        <v>12000</v>
      </c>
      <c r="E7" s="23">
        <v>1</v>
      </c>
      <c r="F7" s="24">
        <f>D7*E7</f>
        <v>12000</v>
      </c>
    </row>
    <row r="8" spans="1:6" s="3" customFormat="1" ht="15.75">
      <c r="A8" s="12" t="s">
        <v>8</v>
      </c>
      <c r="B8" s="13" t="s">
        <v>9</v>
      </c>
      <c r="C8" s="14"/>
      <c r="D8" s="13"/>
      <c r="E8" s="13"/>
      <c r="F8" s="15">
        <f>SUM(F10:F14)</f>
        <v>3776000</v>
      </c>
    </row>
    <row r="9" spans="1:6" s="1" customFormat="1" ht="12.75">
      <c r="A9" s="16"/>
      <c r="B9" s="25" t="s">
        <v>24</v>
      </c>
      <c r="C9" s="26" t="s">
        <v>25</v>
      </c>
      <c r="D9" s="26" t="s">
        <v>26</v>
      </c>
      <c r="E9" s="26" t="s">
        <v>27</v>
      </c>
      <c r="F9" s="27" t="s">
        <v>28</v>
      </c>
    </row>
    <row r="10" spans="1:6" ht="12.75">
      <c r="A10" s="18"/>
      <c r="B10" s="9" t="s">
        <v>64</v>
      </c>
      <c r="C10" s="10" t="s">
        <v>31</v>
      </c>
      <c r="D10" s="11">
        <v>5000</v>
      </c>
      <c r="E10" s="11">
        <v>510</v>
      </c>
      <c r="F10" s="19">
        <f>D10*E10</f>
        <v>2550000</v>
      </c>
    </row>
    <row r="11" spans="1:6" ht="12.75">
      <c r="A11" s="18"/>
      <c r="B11" s="9" t="s">
        <v>65</v>
      </c>
      <c r="C11" s="10" t="s">
        <v>31</v>
      </c>
      <c r="D11" s="11">
        <v>5000</v>
      </c>
      <c r="E11" s="11">
        <v>192</v>
      </c>
      <c r="F11" s="19">
        <f>D11*E11</f>
        <v>960000</v>
      </c>
    </row>
    <row r="12" spans="1:6" ht="12.75">
      <c r="A12" s="18"/>
      <c r="B12" s="9" t="s">
        <v>41</v>
      </c>
      <c r="C12" s="10" t="s">
        <v>35</v>
      </c>
      <c r="D12" s="11">
        <v>8000</v>
      </c>
      <c r="E12" s="11">
        <v>20</v>
      </c>
      <c r="F12" s="19">
        <f>D12*E12</f>
        <v>160000</v>
      </c>
    </row>
    <row r="13" spans="1:6" ht="12.75">
      <c r="A13" s="18"/>
      <c r="B13" s="9" t="s">
        <v>66</v>
      </c>
      <c r="C13" s="10" t="s">
        <v>35</v>
      </c>
      <c r="D13" s="11">
        <v>8000</v>
      </c>
      <c r="E13" s="11">
        <v>7</v>
      </c>
      <c r="F13" s="19">
        <f>D13*E13</f>
        <v>56000</v>
      </c>
    </row>
    <row r="14" spans="1:6" ht="13.5" thickBot="1">
      <c r="A14" s="18"/>
      <c r="B14" s="9" t="s">
        <v>67</v>
      </c>
      <c r="C14" s="10" t="s">
        <v>35</v>
      </c>
      <c r="D14" s="11">
        <v>10000</v>
      </c>
      <c r="E14" s="11">
        <v>5</v>
      </c>
      <c r="F14" s="19">
        <f>D14*E14</f>
        <v>50000</v>
      </c>
    </row>
    <row r="15" spans="1:6" s="3" customFormat="1" ht="15.75">
      <c r="A15" s="12" t="s">
        <v>12</v>
      </c>
      <c r="B15" s="13" t="s">
        <v>10</v>
      </c>
      <c r="C15" s="14"/>
      <c r="D15" s="13"/>
      <c r="E15" s="13"/>
      <c r="F15" s="15">
        <f>SUM(F17:F19)</f>
        <v>4180000</v>
      </c>
    </row>
    <row r="16" spans="1:6" s="1" customFormat="1" ht="12.75">
      <c r="A16" s="16"/>
      <c r="B16" s="25" t="s">
        <v>24</v>
      </c>
      <c r="C16" s="26" t="s">
        <v>25</v>
      </c>
      <c r="D16" s="26" t="s">
        <v>26</v>
      </c>
      <c r="E16" s="26" t="s">
        <v>27</v>
      </c>
      <c r="F16" s="27" t="s">
        <v>28</v>
      </c>
    </row>
    <row r="17" spans="1:6" ht="12.75">
      <c r="A17" s="18"/>
      <c r="B17" s="9" t="s">
        <v>43</v>
      </c>
      <c r="C17" s="10" t="s">
        <v>31</v>
      </c>
      <c r="D17" s="11">
        <v>5000</v>
      </c>
      <c r="E17" s="11">
        <v>764</v>
      </c>
      <c r="F17" s="19">
        <f>D17*E17</f>
        <v>3820000</v>
      </c>
    </row>
    <row r="18" spans="1:6" ht="12.75">
      <c r="A18" s="18"/>
      <c r="B18" s="9" t="s">
        <v>44</v>
      </c>
      <c r="C18" s="10" t="s">
        <v>35</v>
      </c>
      <c r="D18" s="11">
        <v>4000</v>
      </c>
      <c r="E18" s="11">
        <v>20</v>
      </c>
      <c r="F18" s="19">
        <f>D18*E18</f>
        <v>80000</v>
      </c>
    </row>
    <row r="19" spans="1:6" ht="13.5" thickBot="1">
      <c r="A19" s="20"/>
      <c r="B19" s="21" t="s">
        <v>45</v>
      </c>
      <c r="C19" s="22" t="s">
        <v>35</v>
      </c>
      <c r="D19" s="23">
        <v>14000</v>
      </c>
      <c r="E19" s="23">
        <v>20</v>
      </c>
      <c r="F19" s="24">
        <f>D19*E19</f>
        <v>280000</v>
      </c>
    </row>
    <row r="20" spans="1:6" s="3" customFormat="1" ht="15.75">
      <c r="A20" s="12" t="s">
        <v>11</v>
      </c>
      <c r="B20" s="13" t="s">
        <v>13</v>
      </c>
      <c r="C20" s="14"/>
      <c r="D20" s="13"/>
      <c r="E20" s="13"/>
      <c r="F20" s="15">
        <f>SUM(F22:F27)</f>
        <v>2715000</v>
      </c>
    </row>
    <row r="21" spans="1:6" s="1" customFormat="1" ht="12.75">
      <c r="A21" s="16"/>
      <c r="B21" s="25" t="s">
        <v>24</v>
      </c>
      <c r="C21" s="26" t="s">
        <v>25</v>
      </c>
      <c r="D21" s="26" t="s">
        <v>26</v>
      </c>
      <c r="E21" s="26" t="s">
        <v>27</v>
      </c>
      <c r="F21" s="27" t="s">
        <v>28</v>
      </c>
    </row>
    <row r="22" spans="1:6" ht="12.75">
      <c r="A22" s="18"/>
      <c r="B22" s="9" t="s">
        <v>46</v>
      </c>
      <c r="C22" s="10" t="s">
        <v>31</v>
      </c>
      <c r="D22" s="11">
        <v>5000</v>
      </c>
      <c r="E22" s="11">
        <v>361</v>
      </c>
      <c r="F22" s="19">
        <f aca="true" t="shared" si="0" ref="F22:F27">D22*E22</f>
        <v>1805000</v>
      </c>
    </row>
    <row r="23" spans="1:6" ht="12.75">
      <c r="A23" s="18"/>
      <c r="B23" s="9" t="s">
        <v>48</v>
      </c>
      <c r="C23" s="10" t="s">
        <v>31</v>
      </c>
      <c r="D23" s="11">
        <v>5500</v>
      </c>
      <c r="E23" s="11">
        <v>88</v>
      </c>
      <c r="F23" s="19">
        <f t="shared" si="0"/>
        <v>484000</v>
      </c>
    </row>
    <row r="24" spans="1:6" ht="12.75">
      <c r="A24" s="18"/>
      <c r="B24" s="9" t="s">
        <v>47</v>
      </c>
      <c r="C24" s="10" t="s">
        <v>35</v>
      </c>
      <c r="D24" s="11">
        <v>4000</v>
      </c>
      <c r="E24" s="11">
        <v>16</v>
      </c>
      <c r="F24" s="19">
        <f t="shared" si="0"/>
        <v>64000</v>
      </c>
    </row>
    <row r="25" spans="1:6" ht="12.75">
      <c r="A25" s="18"/>
      <c r="B25" s="9" t="s">
        <v>45</v>
      </c>
      <c r="C25" s="10" t="s">
        <v>35</v>
      </c>
      <c r="D25" s="11">
        <v>14000</v>
      </c>
      <c r="E25" s="11">
        <v>13</v>
      </c>
      <c r="F25" s="19">
        <f t="shared" si="0"/>
        <v>182000</v>
      </c>
    </row>
    <row r="26" spans="1:6" ht="12.75">
      <c r="A26" s="18"/>
      <c r="B26" s="9" t="s">
        <v>50</v>
      </c>
      <c r="C26" s="10" t="s">
        <v>35</v>
      </c>
      <c r="D26" s="11">
        <v>15000</v>
      </c>
      <c r="E26" s="11">
        <v>1</v>
      </c>
      <c r="F26" s="19">
        <f t="shared" si="0"/>
        <v>15000</v>
      </c>
    </row>
    <row r="27" spans="1:6" ht="13.5" thickBot="1">
      <c r="A27" s="18"/>
      <c r="B27" s="9" t="s">
        <v>51</v>
      </c>
      <c r="C27" s="10" t="s">
        <v>35</v>
      </c>
      <c r="D27" s="11">
        <v>15000</v>
      </c>
      <c r="E27" s="11">
        <v>11</v>
      </c>
      <c r="F27" s="19">
        <f t="shared" si="0"/>
        <v>165000</v>
      </c>
    </row>
    <row r="28" spans="1:6" s="3" customFormat="1" ht="15.75">
      <c r="A28" s="12" t="s">
        <v>16</v>
      </c>
      <c r="B28" s="13" t="s">
        <v>17</v>
      </c>
      <c r="C28" s="14"/>
      <c r="D28" s="13"/>
      <c r="E28" s="13"/>
      <c r="F28" s="15">
        <f>SUM(F30:F30)</f>
        <v>250000</v>
      </c>
    </row>
    <row r="29" spans="1:6" s="1" customFormat="1" ht="12.75">
      <c r="A29" s="16"/>
      <c r="B29" s="25" t="s">
        <v>24</v>
      </c>
      <c r="C29" s="26" t="s">
        <v>25</v>
      </c>
      <c r="D29" s="26" t="s">
        <v>26</v>
      </c>
      <c r="E29" s="26" t="s">
        <v>27</v>
      </c>
      <c r="F29" s="27" t="s">
        <v>28</v>
      </c>
    </row>
    <row r="30" spans="1:6" ht="13.5" thickBot="1">
      <c r="A30" s="18"/>
      <c r="B30" s="9" t="s">
        <v>54</v>
      </c>
      <c r="C30" s="10" t="s">
        <v>35</v>
      </c>
      <c r="D30" s="11">
        <v>12500</v>
      </c>
      <c r="E30" s="11">
        <v>20</v>
      </c>
      <c r="F30" s="19">
        <f>D30*E30</f>
        <v>250000</v>
      </c>
    </row>
    <row r="31" spans="1:6" s="3" customFormat="1" ht="15.75">
      <c r="A31" s="12" t="s">
        <v>18</v>
      </c>
      <c r="B31" s="13" t="s">
        <v>19</v>
      </c>
      <c r="C31" s="14"/>
      <c r="D31" s="13"/>
      <c r="E31" s="13"/>
      <c r="F31" s="15">
        <f>SUM(F33:F35)</f>
        <v>469000</v>
      </c>
    </row>
    <row r="32" spans="1:6" s="1" customFormat="1" ht="12.75">
      <c r="A32" s="16"/>
      <c r="B32" s="25" t="s">
        <v>24</v>
      </c>
      <c r="C32" s="26" t="s">
        <v>25</v>
      </c>
      <c r="D32" s="26" t="s">
        <v>26</v>
      </c>
      <c r="E32" s="26" t="s">
        <v>27</v>
      </c>
      <c r="F32" s="27" t="s">
        <v>28</v>
      </c>
    </row>
    <row r="33" spans="1:6" ht="12.75">
      <c r="A33" s="18"/>
      <c r="B33" s="9" t="s">
        <v>56</v>
      </c>
      <c r="C33" s="10" t="s">
        <v>31</v>
      </c>
      <c r="D33" s="11">
        <v>320</v>
      </c>
      <c r="E33" s="11">
        <v>400</v>
      </c>
      <c r="F33" s="19">
        <f>D33*E33</f>
        <v>128000</v>
      </c>
    </row>
    <row r="34" spans="1:6" ht="12.75">
      <c r="A34" s="18"/>
      <c r="B34" s="9" t="s">
        <v>58</v>
      </c>
      <c r="C34" s="10" t="s">
        <v>35</v>
      </c>
      <c r="D34" s="11">
        <v>22000</v>
      </c>
      <c r="E34" s="11">
        <v>13</v>
      </c>
      <c r="F34" s="19">
        <f>D34*E34</f>
        <v>286000</v>
      </c>
    </row>
    <row r="35" spans="1:6" ht="13.5" thickBot="1">
      <c r="A35" s="20"/>
      <c r="B35" s="21" t="s">
        <v>73</v>
      </c>
      <c r="C35" s="22" t="s">
        <v>35</v>
      </c>
      <c r="D35" s="23">
        <v>55000</v>
      </c>
      <c r="E35" s="23">
        <v>1</v>
      </c>
      <c r="F35" s="24">
        <f>D35*E35</f>
        <v>55000</v>
      </c>
    </row>
    <row r="36" spans="1:6" s="3" customFormat="1" ht="15.75">
      <c r="A36" s="12" t="s">
        <v>20</v>
      </c>
      <c r="B36" s="13" t="s">
        <v>21</v>
      </c>
      <c r="C36" s="14"/>
      <c r="D36" s="13"/>
      <c r="E36" s="13"/>
      <c r="F36" s="15">
        <f>SUM(F38:F40)</f>
        <v>2774750</v>
      </c>
    </row>
    <row r="37" spans="1:6" s="1" customFormat="1" ht="12.75">
      <c r="A37" s="16"/>
      <c r="B37" s="25" t="s">
        <v>24</v>
      </c>
      <c r="C37" s="26" t="s">
        <v>25</v>
      </c>
      <c r="D37" s="26" t="s">
        <v>26</v>
      </c>
      <c r="E37" s="26" t="s">
        <v>27</v>
      </c>
      <c r="F37" s="27" t="s">
        <v>28</v>
      </c>
    </row>
    <row r="38" spans="1:6" ht="12.75">
      <c r="A38" s="18"/>
      <c r="B38" s="9" t="s">
        <v>60</v>
      </c>
      <c r="C38" s="10" t="s">
        <v>31</v>
      </c>
      <c r="D38" s="11">
        <v>7200</v>
      </c>
      <c r="E38" s="11">
        <v>160</v>
      </c>
      <c r="F38" s="19">
        <f>D38*E38</f>
        <v>1152000</v>
      </c>
    </row>
    <row r="39" spans="1:6" ht="12.75">
      <c r="A39" s="18"/>
      <c r="B39" s="9" t="s">
        <v>61</v>
      </c>
      <c r="C39" s="10" t="s">
        <v>31</v>
      </c>
      <c r="D39" s="11">
        <v>7150</v>
      </c>
      <c r="E39" s="11">
        <v>185</v>
      </c>
      <c r="F39" s="19">
        <f>D39*E39</f>
        <v>1322750</v>
      </c>
    </row>
    <row r="40" spans="1:6" ht="13.5" thickBot="1">
      <c r="A40" s="20"/>
      <c r="B40" s="21" t="s">
        <v>62</v>
      </c>
      <c r="C40" s="22" t="s">
        <v>35</v>
      </c>
      <c r="D40" s="23">
        <v>15000</v>
      </c>
      <c r="E40" s="23">
        <v>20</v>
      </c>
      <c r="F40" s="24">
        <f>D40*E40</f>
        <v>300000</v>
      </c>
    </row>
    <row r="41" spans="1:6" s="3" customFormat="1" ht="15.75">
      <c r="A41" s="12" t="s">
        <v>22</v>
      </c>
      <c r="B41" s="13" t="s">
        <v>23</v>
      </c>
      <c r="C41" s="14"/>
      <c r="D41" s="13"/>
      <c r="E41" s="13"/>
      <c r="F41" s="15">
        <f>SUM(F43:F45)</f>
        <v>506000</v>
      </c>
    </row>
    <row r="42" spans="1:6" s="1" customFormat="1" ht="12.75">
      <c r="A42" s="16"/>
      <c r="B42" s="25" t="s">
        <v>24</v>
      </c>
      <c r="C42" s="26" t="s">
        <v>25</v>
      </c>
      <c r="D42" s="26" t="s">
        <v>26</v>
      </c>
      <c r="E42" s="26" t="s">
        <v>27</v>
      </c>
      <c r="F42" s="27" t="s">
        <v>28</v>
      </c>
    </row>
    <row r="43" spans="1:6" ht="12.75">
      <c r="A43" s="18"/>
      <c r="B43" s="9" t="s">
        <v>69</v>
      </c>
      <c r="C43" s="10" t="s">
        <v>35</v>
      </c>
      <c r="D43" s="11">
        <v>150</v>
      </c>
      <c r="E43" s="11">
        <v>500</v>
      </c>
      <c r="F43" s="19">
        <f>D43*E43</f>
        <v>75000</v>
      </c>
    </row>
    <row r="44" spans="1:6" ht="12.75">
      <c r="A44" s="18"/>
      <c r="B44" s="9" t="s">
        <v>70</v>
      </c>
      <c r="C44" s="10" t="s">
        <v>35</v>
      </c>
      <c r="D44" s="11">
        <v>6600</v>
      </c>
      <c r="E44" s="11">
        <v>35</v>
      </c>
      <c r="F44" s="19">
        <f>D44*E44</f>
        <v>231000</v>
      </c>
    </row>
    <row r="45" spans="1:6" ht="13.5" thickBot="1">
      <c r="A45" s="20"/>
      <c r="B45" s="21" t="s">
        <v>71</v>
      </c>
      <c r="C45" s="22" t="s">
        <v>33</v>
      </c>
      <c r="D45" s="23">
        <v>50</v>
      </c>
      <c r="E45" s="23">
        <v>4000</v>
      </c>
      <c r="F45" s="24">
        <f>D45*E45</f>
        <v>200000</v>
      </c>
    </row>
    <row r="46" spans="1:6" s="3" customFormat="1" ht="16.5" thickBot="1">
      <c r="A46" s="39"/>
      <c r="B46" s="40" t="s">
        <v>74</v>
      </c>
      <c r="C46" s="41"/>
      <c r="D46" s="40"/>
      <c r="E46" s="40"/>
      <c r="F46" s="42">
        <f>SUM(F41,F36,F31,F28,F20,F15,F8,F2)</f>
        <v>19021520</v>
      </c>
    </row>
    <row r="47" spans="1:6" ht="12.75">
      <c r="A47" s="28"/>
      <c r="B47" s="29" t="s">
        <v>76</v>
      </c>
      <c r="C47" s="30"/>
      <c r="D47" s="29"/>
      <c r="E47" s="29"/>
      <c r="F47" s="31">
        <v>1215000</v>
      </c>
    </row>
    <row r="48" spans="1:6" ht="12.75">
      <c r="A48" s="18"/>
      <c r="B48" s="9" t="s">
        <v>77</v>
      </c>
      <c r="C48" s="10"/>
      <c r="D48" s="9"/>
      <c r="E48" s="9"/>
      <c r="F48" s="19">
        <v>323000</v>
      </c>
    </row>
    <row r="49" spans="1:6" ht="12.75">
      <c r="A49" s="18"/>
      <c r="B49" s="9" t="s">
        <v>78</v>
      </c>
      <c r="C49" s="10"/>
      <c r="D49" s="9"/>
      <c r="E49" s="9"/>
      <c r="F49" s="19">
        <v>0</v>
      </c>
    </row>
    <row r="50" spans="1:6" ht="16.5" thickBot="1">
      <c r="A50" s="20"/>
      <c r="B50" s="32" t="s">
        <v>79</v>
      </c>
      <c r="C50" s="33"/>
      <c r="D50" s="32"/>
      <c r="E50" s="32"/>
      <c r="F50" s="34">
        <f>SUM(F47:F49)</f>
        <v>1538000</v>
      </c>
    </row>
    <row r="51" spans="1:6" ht="18">
      <c r="A51" s="43"/>
      <c r="B51" s="44" t="s">
        <v>80</v>
      </c>
      <c r="C51" s="45"/>
      <c r="D51" s="46"/>
      <c r="E51" s="46"/>
      <c r="F51" s="47">
        <f>SUM(F46,F50)</f>
        <v>20559520</v>
      </c>
    </row>
    <row r="52" spans="1:6" ht="18">
      <c r="A52" s="43"/>
      <c r="B52" s="44" t="s">
        <v>81</v>
      </c>
      <c r="C52" s="45"/>
      <c r="D52" s="46"/>
      <c r="E52" s="46"/>
      <c r="F52" s="47">
        <f>F51*0.2</f>
        <v>4111904</v>
      </c>
    </row>
    <row r="53" spans="1:6" ht="18.75" thickBot="1">
      <c r="A53" s="48"/>
      <c r="B53" s="49" t="s">
        <v>82</v>
      </c>
      <c r="C53" s="50"/>
      <c r="D53" s="51"/>
      <c r="E53" s="51"/>
      <c r="F53" s="52">
        <f>SUM(F51:F52)</f>
        <v>24671424</v>
      </c>
    </row>
    <row r="54" ht="12.75">
      <c r="F54" s="4"/>
    </row>
    <row r="55" spans="1:6" ht="12.75">
      <c r="A55" t="s">
        <v>85</v>
      </c>
      <c r="F55" s="4"/>
    </row>
    <row r="56" spans="2:6" ht="12.75">
      <c r="B56" t="s">
        <v>86</v>
      </c>
      <c r="F56" s="4"/>
    </row>
    <row r="57" ht="12.75">
      <c r="F57" s="4"/>
    </row>
    <row r="58" ht="12.75">
      <c r="F58" s="4"/>
    </row>
    <row r="59" ht="12.75">
      <c r="F59" s="4"/>
    </row>
    <row r="60" ht="12.75">
      <c r="F60" s="4"/>
    </row>
    <row r="61" ht="12.75">
      <c r="F61" s="4"/>
    </row>
    <row r="62" ht="12.75">
      <c r="F62" s="4"/>
    </row>
    <row r="63" ht="12.75">
      <c r="F63" s="4"/>
    </row>
  </sheetData>
  <printOptions/>
  <pageMargins left="0.75" right="0.75" top="1.26" bottom="0.52" header="0.4921259845" footer="0.492125984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Igor Hrazdil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Igor Hrazdil</dc:creator>
  <cp:keywords/>
  <dc:description/>
  <cp:lastModifiedBy>Ing. Igor Hrazdil</cp:lastModifiedBy>
  <cp:lastPrinted>2012-02-20T17:50:49Z</cp:lastPrinted>
  <dcterms:created xsi:type="dcterms:W3CDTF">2012-02-02T11:19:57Z</dcterms:created>
  <dcterms:modified xsi:type="dcterms:W3CDTF">2012-02-20T17:50:50Z</dcterms:modified>
  <cp:category/>
  <cp:version/>
  <cp:contentType/>
  <cp:contentStatus/>
</cp:coreProperties>
</file>